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40" windowHeight="12600"/>
  </bookViews>
  <sheets>
    <sheet name="В.Кащеевой,13" sheetId="18" r:id="rId1"/>
  </sheets>
  <calcPr calcId="125725"/>
</workbook>
</file>

<file path=xl/calcChain.xml><?xml version="1.0" encoding="utf-8"?>
<calcChain xmlns="http://schemas.openxmlformats.org/spreadsheetml/2006/main">
  <c r="C44" i="18"/>
  <c r="D44" s="1"/>
  <c r="C43"/>
  <c r="D43" s="1"/>
  <c r="C42" l="1"/>
  <c r="E39"/>
  <c r="C39" s="1"/>
  <c r="D39" s="1"/>
  <c r="D42" l="1"/>
  <c r="E27" l="1"/>
  <c r="C47" l="1"/>
  <c r="D47" s="1"/>
  <c r="D46"/>
  <c r="C46" s="1"/>
  <c r="E46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C27"/>
  <c r="D27" s="1"/>
  <c r="D24" s="1"/>
  <c r="C26"/>
  <c r="E26" s="1"/>
  <c r="C25"/>
  <c r="E25" s="1"/>
  <c r="C20"/>
  <c r="E20" s="1"/>
  <c r="C19"/>
  <c r="D19" s="1"/>
  <c r="C13"/>
  <c r="D11"/>
  <c r="E24" l="1"/>
  <c r="E22"/>
  <c r="C22" s="1"/>
  <c r="D22" s="1"/>
  <c r="E28"/>
  <c r="D12"/>
  <c r="C17"/>
  <c r="C34"/>
  <c r="D23"/>
  <c r="E34"/>
  <c r="C21"/>
  <c r="C18" s="1"/>
  <c r="C24"/>
  <c r="C28"/>
  <c r="E23" l="1"/>
  <c r="D21"/>
  <c r="D18" s="1"/>
  <c r="E21"/>
  <c r="E18" s="1"/>
  <c r="D17"/>
  <c r="C16"/>
  <c r="E17"/>
  <c r="C23"/>
  <c r="D16" l="1"/>
  <c r="D41" s="1"/>
  <c r="C41" s="1"/>
  <c r="E41" s="1"/>
  <c r="E16"/>
  <c r="D45" l="1"/>
  <c r="C45" s="1"/>
  <c r="E45" s="1"/>
</calcChain>
</file>

<file path=xl/sharedStrings.xml><?xml version="1.0" encoding="utf-8"?>
<sst xmlns="http://schemas.openxmlformats.org/spreadsheetml/2006/main" count="80" uniqueCount="78">
  <si>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</si>
  <si>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</si>
  <si>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</si>
  <si>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</si>
  <si>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</si>
  <si>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</si>
  <si>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</si>
  <si>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</si>
  <si>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</si>
  <si>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</si>
  <si>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</si>
  <si>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</si>
  <si>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</si>
  <si>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</si>
  <si>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</si>
  <si>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</si>
  <si>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</si>
  <si>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</si>
  <si>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</si>
  <si>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</si>
  <si>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</si>
  <si>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</si>
  <si>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</si>
  <si>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</si>
  <si>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</si>
  <si>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</si>
  <si>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</si>
  <si>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</si>
  <si>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</si>
  <si>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</si>
  <si>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</si>
  <si>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</si>
  <si>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</si>
  <si>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</si>
  <si>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</si>
  <si>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</si>
  <si>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</si>
  <si>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</si>
  <si>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</si>
  <si>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</si>
  <si>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</si>
  <si>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</si>
  <si>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</si>
  <si>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</si>
  <si>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</si>
  <si>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</si>
  <si>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</si>
  <si>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</si>
  <si>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</si>
  <si>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</si>
  <si>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</si>
  <si>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</si>
  <si>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</si>
  <si>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</si>
  <si>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</si>
  <si>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</si>
  <si>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</si>
  <si>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</si>
  <si>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</si>
  <si>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</si>
  <si>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</si>
  <si>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</si>
  <si>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</si>
  <si>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</si>
  <si>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</si>
  <si>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</si>
  <si>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</si>
  <si>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</si>
  <si>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3.1.</t>
  </si>
  <si>
    <t>Ремонт межпанельных швов по заявкам</t>
  </si>
  <si>
    <t>3.2.</t>
  </si>
  <si>
    <t>3.3.</t>
  </si>
  <si>
    <t>Спил деревьев 5 шт.</t>
  </si>
  <si>
    <t>План работ и услуг по содержанию и ремонту общего имущества МКД на 2022 год по адресу: г.Барнаул ул.Веры Кащеевой,13</t>
  </si>
  <si>
    <t>Дератизация,дезинсекция 2 раза</t>
  </si>
  <si>
    <t>Замена мусорного контейнера 1 шт. и 4 колеса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</si>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</sst>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1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4" borderId="1" xfId="0" applyNumberFormat="1" applyFont="1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164" fontId="8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2" fontId="8" fillId="4" borderId="1" xfId="0" applyNumberFormat="1" applyFont="1" applyFill="1" applyBorder="1"/>
    <xf numFmtId="2" fontId="2" fillId="4" borderId="1" xfId="0" applyNumberFormat="1" applyFont="1" applyFill="1" applyBorder="1"/>
    <xf numFmtId="164" fontId="9" fillId="3" borderId="1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6" fontId="3" fillId="4" borderId="1" xfId="0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7" xfId="0" applyNumberFormat="1" applyFont="1" applyFill="1" applyBorder="1" applyAlignment="1">
      <alignment horizontal="center" wrapText="1"/>
    </xf>
    <xf numFmtId="0" fontId="10" fillId="0" borderId="8" xfId="0" applyNumberFormat="1" applyFont="1" applyBorder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6" xfId="0" applyNumberFormat="1" applyFont="1" applyBorder="1" applyAlignment="1">
      <alignment wrapText="1"/>
    </xf>
    <xf numFmtId="0" fontId="10" fillId="0" borderId="0" xfId="0" applyNumberFormat="1" applyFont="1" applyAlignment="1">
      <alignment wrapText="1"/>
    </xf>
    <xf numFmtId="0" fontId="10" fillId="0" borderId="12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2"/>
  <sheetViews>
    <sheetView tabSelected="1" topLeftCell="A20" workbookViewId="0">
      <selection activeCell="B56" sqref="B56"/>
    </sheetView>
  </sheetViews>
  <sheetFormatPr defaultRowHeight="12.75"/>
  <cols>
    <col min="1" max="1" width="8.5703125" style="21" customWidth="1"/>
    <col min="2" max="2" width="75.4257812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38" t="s">
        <v>73</v>
      </c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9"/>
      <c r="B4" s="39"/>
      <c r="C4" s="39"/>
      <c r="D4" s="39"/>
      <c r="E4" s="39"/>
    </row>
    <row r="5" spans="1:5" ht="15.75">
      <c r="A5" s="40" t="s">
        <v>0</v>
      </c>
      <c r="B5" s="41"/>
      <c r="C5" s="40" t="s">
        <v>1</v>
      </c>
      <c r="D5" s="42"/>
      <c r="E5" s="41"/>
    </row>
    <row r="6" spans="1:5" ht="15.75">
      <c r="A6" s="40" t="s">
        <v>2</v>
      </c>
      <c r="B6" s="41"/>
      <c r="C6" s="43">
        <v>3</v>
      </c>
      <c r="D6" s="44"/>
      <c r="E6" s="45"/>
    </row>
    <row r="7" spans="1:5" ht="15.75">
      <c r="A7" s="40" t="s">
        <v>3</v>
      </c>
      <c r="B7" s="41"/>
      <c r="C7" s="43">
        <v>6067.36</v>
      </c>
      <c r="D7" s="44"/>
      <c r="E7" s="45"/>
    </row>
    <row r="8" spans="1:5" ht="15.75">
      <c r="A8" s="40" t="s">
        <v>4</v>
      </c>
      <c r="B8" s="41"/>
      <c r="C8" s="43">
        <v>671</v>
      </c>
      <c r="D8" s="44"/>
      <c r="E8" s="45"/>
    </row>
    <row r="9" spans="1:5" ht="15.75">
      <c r="A9" s="40" t="s">
        <v>5</v>
      </c>
      <c r="B9" s="41"/>
      <c r="C9" s="43">
        <v>10</v>
      </c>
      <c r="D9" s="44"/>
      <c r="E9" s="45"/>
    </row>
    <row r="10" spans="1:5" ht="15.75">
      <c r="A10" s="40" t="s">
        <v>6</v>
      </c>
      <c r="B10" s="41"/>
      <c r="C10" s="43">
        <v>22000</v>
      </c>
      <c r="D10" s="44"/>
      <c r="E10" s="45"/>
    </row>
    <row r="11" spans="1:5" ht="15.75">
      <c r="A11" s="25"/>
      <c r="B11" s="26" t="s">
        <v>53</v>
      </c>
      <c r="C11" s="25"/>
      <c r="D11" s="27">
        <f>C7*C9</f>
        <v>60673.599999999999</v>
      </c>
      <c r="E11" s="26"/>
    </row>
    <row r="12" spans="1:5" ht="15.75">
      <c r="A12" s="25"/>
      <c r="B12" s="26" t="s">
        <v>59</v>
      </c>
      <c r="C12" s="25"/>
      <c r="D12" s="36">
        <f>D11+(C10/12)</f>
        <v>62506.933333333334</v>
      </c>
      <c r="E12" s="26"/>
    </row>
    <row r="13" spans="1:5" ht="15.75">
      <c r="A13" s="40" t="s">
        <v>7</v>
      </c>
      <c r="B13" s="41"/>
      <c r="C13" s="40">
        <f>(C7*C9*12)+C10</f>
        <v>750083.2</v>
      </c>
      <c r="D13" s="42"/>
      <c r="E13" s="41"/>
    </row>
    <row r="14" spans="1:5" ht="15.75">
      <c r="A14" s="40" t="s">
        <v>8</v>
      </c>
      <c r="B14" s="42"/>
      <c r="C14" s="42"/>
      <c r="D14" s="42"/>
      <c r="E14" s="41"/>
    </row>
    <row r="15" spans="1:5" ht="47.25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.75">
      <c r="A16" s="17">
        <v>1</v>
      </c>
      <c r="B16" s="10" t="s">
        <v>9</v>
      </c>
      <c r="C16" s="15">
        <f>C17+C18</f>
        <v>15176.379733333333</v>
      </c>
      <c r="D16" s="15">
        <f>D17+D18</f>
        <v>2.6043368230443997</v>
      </c>
      <c r="E16" s="15">
        <f>E17+E18</f>
        <v>182116.55680000002</v>
      </c>
    </row>
    <row r="17" spans="1:5" ht="15.75">
      <c r="A17" s="18" t="s">
        <v>10</v>
      </c>
      <c r="B17" s="5" t="s">
        <v>11</v>
      </c>
      <c r="C17" s="28">
        <f>(D11*13.8%)+(C10*13.8%/12)</f>
        <v>8625.9567999999999</v>
      </c>
      <c r="D17" s="28">
        <f>C17/C7</f>
        <v>1.4216985311568788</v>
      </c>
      <c r="E17" s="28">
        <f>C17*12</f>
        <v>103511.4816</v>
      </c>
    </row>
    <row r="18" spans="1:5" ht="15.75">
      <c r="A18" s="3" t="s">
        <v>16</v>
      </c>
      <c r="B18" s="5" t="s">
        <v>17</v>
      </c>
      <c r="C18" s="34">
        <f>SUM(C19:C21)</f>
        <v>6550.4229333333333</v>
      </c>
      <c r="D18" s="34">
        <f>SUM(D19:D22)</f>
        <v>1.1826382918875207</v>
      </c>
      <c r="E18" s="34">
        <f t="shared" ref="E18" si="0">SUM(E19:E21)</f>
        <v>78605.075200000007</v>
      </c>
    </row>
    <row r="19" spans="1:5" ht="15.75">
      <c r="A19" s="18" t="s">
        <v>18</v>
      </c>
      <c r="B19" s="5" t="s">
        <v>19</v>
      </c>
      <c r="C19" s="28">
        <f>E19/12</f>
        <v>2849.3333333333335</v>
      </c>
      <c r="D19" s="28">
        <f>C19/C7</f>
        <v>0.46961665919499312</v>
      </c>
      <c r="E19" s="28">
        <v>34192</v>
      </c>
    </row>
    <row r="20" spans="1:5" ht="30">
      <c r="A20" s="18" t="s">
        <v>20</v>
      </c>
      <c r="B20" s="9" t="s">
        <v>21</v>
      </c>
      <c r="C20" s="28">
        <f>D20*C7</f>
        <v>1638.1872000000001</v>
      </c>
      <c r="D20" s="29">
        <v>0.27</v>
      </c>
      <c r="E20" s="28">
        <f>C20*12</f>
        <v>19658.2464</v>
      </c>
    </row>
    <row r="21" spans="1:5" ht="15.75">
      <c r="A21" s="18" t="s">
        <v>22</v>
      </c>
      <c r="B21" s="5" t="s">
        <v>23</v>
      </c>
      <c r="C21" s="4">
        <f>D11*3.4%</f>
        <v>2062.9023999999999</v>
      </c>
      <c r="D21" s="4">
        <f>C21/C7</f>
        <v>0.34</v>
      </c>
      <c r="E21" s="4">
        <f>C21*12</f>
        <v>24754.828799999999</v>
      </c>
    </row>
    <row r="22" spans="1:5" ht="15.75">
      <c r="A22" s="18" t="s">
        <v>61</v>
      </c>
      <c r="B22" s="5" t="s">
        <v>62</v>
      </c>
      <c r="C22" s="4">
        <f>E22/12</f>
        <v>625.06933333333325</v>
      </c>
      <c r="D22" s="4">
        <f>C22/C7</f>
        <v>0.10302163269252744</v>
      </c>
      <c r="E22" s="4">
        <f>C13*1%</f>
        <v>7500.8319999999994</v>
      </c>
    </row>
    <row r="23" spans="1:5" ht="18.75">
      <c r="A23" s="19" t="s">
        <v>24</v>
      </c>
      <c r="B23" s="10" t="s">
        <v>25</v>
      </c>
      <c r="C23" s="15">
        <f>C24+C28+C34</f>
        <v>36432.397733333331</v>
      </c>
      <c r="D23" s="15">
        <f>D24+D28+D34</f>
        <v>6.0046540395383374</v>
      </c>
      <c r="E23" s="15">
        <f>E24+E28+E34</f>
        <v>437188.77279999998</v>
      </c>
    </row>
    <row r="24" spans="1:5" ht="18.75">
      <c r="A24" s="35" t="s">
        <v>26</v>
      </c>
      <c r="B24" s="11" t="s">
        <v>27</v>
      </c>
      <c r="C24" s="16">
        <f>SUM(C25:C27)</f>
        <v>1417.3827999999999</v>
      </c>
      <c r="D24" s="16">
        <f>SUM(D25:D27)</f>
        <v>0.23360782943487776</v>
      </c>
      <c r="E24" s="16">
        <f>SUM(E25:E27)</f>
        <v>17008.5936</v>
      </c>
    </row>
    <row r="25" spans="1:5" ht="15.75">
      <c r="A25" s="31" t="s">
        <v>28</v>
      </c>
      <c r="B25" s="9" t="s">
        <v>57</v>
      </c>
      <c r="C25" s="4">
        <f>D25*C7</f>
        <v>1092.1247999999998</v>
      </c>
      <c r="D25" s="1">
        <v>0.18</v>
      </c>
      <c r="E25" s="4">
        <f>C25*12</f>
        <v>13105.497599999999</v>
      </c>
    </row>
    <row r="26" spans="1:5" ht="15.75">
      <c r="A26" s="31" t="s">
        <v>29</v>
      </c>
      <c r="B26" s="1" t="s">
        <v>30</v>
      </c>
      <c r="C26" s="4">
        <f>D26*C7</f>
        <v>303.36799999999999</v>
      </c>
      <c r="D26" s="1">
        <v>0.05</v>
      </c>
      <c r="E26" s="4">
        <f>C26*12</f>
        <v>3640.4160000000002</v>
      </c>
    </row>
    <row r="27" spans="1:5" ht="15.75">
      <c r="A27" s="31" t="s">
        <v>31</v>
      </c>
      <c r="B27" s="29" t="s">
        <v>54</v>
      </c>
      <c r="C27" s="29">
        <f>E27/12</f>
        <v>21.89</v>
      </c>
      <c r="D27" s="30">
        <f>C27/C7</f>
        <v>3.6078294348777726E-3</v>
      </c>
      <c r="E27" s="29">
        <f>87.56*3</f>
        <v>262.68</v>
      </c>
    </row>
    <row r="28" spans="1:5" ht="18.75">
      <c r="A28" s="35" t="s">
        <v>32</v>
      </c>
      <c r="B28" s="13" t="s">
        <v>33</v>
      </c>
      <c r="C28" s="16">
        <f>SUM(C29:C33)</f>
        <v>17761.094400000002</v>
      </c>
      <c r="D28" s="16">
        <f>SUM(D29:D33)</f>
        <v>2.9273183724057907</v>
      </c>
      <c r="E28" s="16">
        <f>SUM(E29:E33)</f>
        <v>213133.13280000002</v>
      </c>
    </row>
    <row r="29" spans="1:5" ht="15.75">
      <c r="A29" s="31" t="s">
        <v>34</v>
      </c>
      <c r="B29" s="9" t="s">
        <v>58</v>
      </c>
      <c r="C29" s="4">
        <f>D29*C7</f>
        <v>10617.88</v>
      </c>
      <c r="D29" s="1">
        <v>1.75</v>
      </c>
      <c r="E29" s="4">
        <f>C29*12</f>
        <v>127414.56</v>
      </c>
    </row>
    <row r="30" spans="1:5" ht="15.75">
      <c r="A30" s="31" t="s">
        <v>35</v>
      </c>
      <c r="B30" s="29" t="s">
        <v>36</v>
      </c>
      <c r="C30" s="29">
        <v>2350</v>
      </c>
      <c r="D30" s="28">
        <f>C30/C7</f>
        <v>0.38731837240579103</v>
      </c>
      <c r="E30" s="1">
        <f>C30*12</f>
        <v>28200</v>
      </c>
    </row>
    <row r="31" spans="1:5" ht="15.75">
      <c r="A31" s="31" t="s">
        <v>37</v>
      </c>
      <c r="B31" s="1" t="s">
        <v>30</v>
      </c>
      <c r="C31" s="4">
        <f>D31*C7</f>
        <v>546.06239999999991</v>
      </c>
      <c r="D31" s="1">
        <v>0.09</v>
      </c>
      <c r="E31" s="4">
        <f>C31*12</f>
        <v>6552.7487999999994</v>
      </c>
    </row>
    <row r="32" spans="1:5" ht="15.75">
      <c r="A32" s="31" t="s">
        <v>38</v>
      </c>
      <c r="B32" s="1" t="s">
        <v>40</v>
      </c>
      <c r="C32" s="4">
        <f>D32*C7</f>
        <v>182.02079999999998</v>
      </c>
      <c r="D32" s="1">
        <v>0.03</v>
      </c>
      <c r="E32" s="4">
        <f>C32*12</f>
        <v>2184.2495999999996</v>
      </c>
    </row>
    <row r="33" spans="1:5" ht="15.75">
      <c r="A33" s="31" t="s">
        <v>39</v>
      </c>
      <c r="B33" s="1" t="s">
        <v>41</v>
      </c>
      <c r="C33" s="4">
        <f>D33*C7</f>
        <v>4065.1311999999998</v>
      </c>
      <c r="D33" s="1">
        <v>0.67</v>
      </c>
      <c r="E33" s="4">
        <f>C33*12</f>
        <v>48781.574399999998</v>
      </c>
    </row>
    <row r="34" spans="1:5" ht="32.25">
      <c r="A34" s="35" t="s">
        <v>42</v>
      </c>
      <c r="B34" s="14" t="s">
        <v>43</v>
      </c>
      <c r="C34" s="16">
        <f>SUM(C35:C40)</f>
        <v>17253.920533333334</v>
      </c>
      <c r="D34" s="16">
        <f>SUM(D35:D40)</f>
        <v>2.8437278376976693</v>
      </c>
      <c r="E34" s="16">
        <f>SUM(E35:E40)</f>
        <v>207047.04639999996</v>
      </c>
    </row>
    <row r="35" spans="1:5" ht="15.75">
      <c r="A35" s="31" t="s">
        <v>44</v>
      </c>
      <c r="B35" s="8" t="s">
        <v>66</v>
      </c>
      <c r="C35" s="4">
        <f>D35*C7</f>
        <v>15350.420799999998</v>
      </c>
      <c r="D35" s="1">
        <v>2.5299999999999998</v>
      </c>
      <c r="E35" s="4">
        <f>C35*12</f>
        <v>184205.04959999997</v>
      </c>
    </row>
    <row r="36" spans="1:5" ht="15.75">
      <c r="A36" s="31" t="s">
        <v>46</v>
      </c>
      <c r="B36" s="32" t="s">
        <v>45</v>
      </c>
      <c r="C36" s="28">
        <f>D36*C7</f>
        <v>546.06239999999991</v>
      </c>
      <c r="D36" s="29">
        <v>0.09</v>
      </c>
      <c r="E36" s="28">
        <f t="shared" ref="E36:E40" si="1">C36*12</f>
        <v>6552.7487999999994</v>
      </c>
    </row>
    <row r="37" spans="1:5" ht="15.75">
      <c r="A37" s="31" t="s">
        <v>47</v>
      </c>
      <c r="B37" s="29" t="s">
        <v>48</v>
      </c>
      <c r="C37" s="28">
        <f>D37*C7</f>
        <v>121.3472</v>
      </c>
      <c r="D37" s="29">
        <v>0.02</v>
      </c>
      <c r="E37" s="28">
        <f t="shared" si="1"/>
        <v>1456.1664000000001</v>
      </c>
    </row>
    <row r="38" spans="1:5" ht="15.75">
      <c r="A38" s="31" t="s">
        <v>49</v>
      </c>
      <c r="B38" s="29" t="s">
        <v>50</v>
      </c>
      <c r="C38" s="28">
        <f>D38*C7</f>
        <v>182.02079999999998</v>
      </c>
      <c r="D38" s="29">
        <v>0.03</v>
      </c>
      <c r="E38" s="28">
        <f t="shared" si="1"/>
        <v>2184.2495999999996</v>
      </c>
    </row>
    <row r="39" spans="1:5" ht="15.75">
      <c r="A39" s="31" t="s">
        <v>51</v>
      </c>
      <c r="B39" s="29" t="s">
        <v>74</v>
      </c>
      <c r="C39" s="33">
        <f>E39/12</f>
        <v>447.33333333333331</v>
      </c>
      <c r="D39" s="33">
        <f>C39/C7</f>
        <v>7.3727837697669718E-2</v>
      </c>
      <c r="E39" s="33">
        <f>C8*4*2</f>
        <v>5368</v>
      </c>
    </row>
    <row r="40" spans="1:5" ht="15.75">
      <c r="A40" s="31" t="s">
        <v>52</v>
      </c>
      <c r="B40" s="1" t="s">
        <v>30</v>
      </c>
      <c r="C40" s="4">
        <f>D40*C7</f>
        <v>606.73599999999999</v>
      </c>
      <c r="D40" s="1">
        <v>0.1</v>
      </c>
      <c r="E40" s="4">
        <f t="shared" si="1"/>
        <v>7280.8320000000003</v>
      </c>
    </row>
    <row r="41" spans="1:5" ht="18.75">
      <c r="A41" s="20" t="s">
        <v>63</v>
      </c>
      <c r="B41" s="12" t="s">
        <v>55</v>
      </c>
      <c r="C41" s="16">
        <f>D41*C7</f>
        <v>8439.7532000000028</v>
      </c>
      <c r="D41" s="16">
        <f>C9-D16-D23</f>
        <v>1.3910091374172628</v>
      </c>
      <c r="E41" s="16">
        <f>C41*12</f>
        <v>101277.03840000003</v>
      </c>
    </row>
    <row r="42" spans="1:5" ht="15.75">
      <c r="A42" s="18" t="s">
        <v>68</v>
      </c>
      <c r="B42" s="1" t="s">
        <v>69</v>
      </c>
      <c r="C42" s="4">
        <f>E42/12</f>
        <v>1814.7533333333333</v>
      </c>
      <c r="D42" s="4">
        <f>C42/C7</f>
        <v>0.29910098186580875</v>
      </c>
      <c r="E42" s="29">
        <v>21777.040000000001</v>
      </c>
    </row>
    <row r="43" spans="1:5" ht="15.75">
      <c r="A43" s="18" t="s">
        <v>70</v>
      </c>
      <c r="B43" s="1" t="s">
        <v>72</v>
      </c>
      <c r="C43" s="4">
        <f>E43/12</f>
        <v>5416.666666666667</v>
      </c>
      <c r="D43" s="4">
        <f>C43/C7</f>
        <v>0.89275511370129135</v>
      </c>
      <c r="E43" s="29">
        <v>65000</v>
      </c>
    </row>
    <row r="44" spans="1:5" ht="15.75">
      <c r="A44" s="18" t="s">
        <v>71</v>
      </c>
      <c r="B44" s="1" t="s">
        <v>75</v>
      </c>
      <c r="C44" s="4">
        <f>E44/12</f>
        <v>1208.3333333333333</v>
      </c>
      <c r="D44" s="4">
        <f>C44/C7</f>
        <v>0.19915306382567266</v>
      </c>
      <c r="E44" s="29">
        <v>14500</v>
      </c>
    </row>
    <row r="45" spans="1:5" ht="15.75">
      <c r="A45" s="23"/>
      <c r="B45" s="24" t="s">
        <v>56</v>
      </c>
      <c r="C45" s="22">
        <f>D45*C7</f>
        <v>60673.599999999999</v>
      </c>
      <c r="D45" s="22">
        <f>D41+D23+D16</f>
        <v>10</v>
      </c>
      <c r="E45" s="22">
        <f>C45*12</f>
        <v>728083.2</v>
      </c>
    </row>
    <row r="46" spans="1:5" ht="15.75">
      <c r="A46" s="23" t="s">
        <v>64</v>
      </c>
      <c r="B46" s="12" t="s">
        <v>60</v>
      </c>
      <c r="C46" s="12">
        <f>D46*C7</f>
        <v>1833.3333333333335</v>
      </c>
      <c r="D46" s="16">
        <f>C10/C7/12</f>
        <v>0.30216326925274478</v>
      </c>
      <c r="E46" s="12">
        <f>C46*12</f>
        <v>22000</v>
      </c>
    </row>
    <row r="47" spans="1:5" ht="15.75">
      <c r="A47" s="18" t="s">
        <v>67</v>
      </c>
      <c r="B47" s="29" t="s">
        <v>65</v>
      </c>
      <c r="C47" s="37">
        <f>E47/12</f>
        <v>1833.3333333333333</v>
      </c>
      <c r="D47" s="28">
        <f>C47/C7</f>
        <v>0.30216326925274473</v>
      </c>
      <c r="E47" s="29">
        <v>22000</v>
      </c>
    </row>
    <row r="48" spans="1:5">
      <c r="A48" s="46" t="s">
        <v>76</v>
      </c>
      <c r="B48" s="47"/>
      <c r="C48" s="47"/>
      <c r="D48" s="47"/>
      <c r="E48" s="48"/>
    </row>
    <row r="49" spans="1:5">
      <c r="A49" s="49"/>
      <c r="B49" s="50"/>
      <c r="C49" s="50"/>
      <c r="D49" s="50"/>
      <c r="E49" s="51"/>
    </row>
    <row r="50" spans="1:5">
      <c r="A50" s="49"/>
      <c r="B50" s="50"/>
      <c r="C50" s="50"/>
      <c r="D50" s="50"/>
      <c r="E50" s="51"/>
    </row>
    <row r="51" spans="1:5">
      <c r="A51" s="52"/>
      <c r="B51" s="53"/>
      <c r="C51" s="53"/>
      <c r="D51" s="53"/>
      <c r="E51" s="54"/>
    </row>
    <row r="52" spans="1:5" ht="42" customHeight="1">
      <c r="A52" s="55" t="s">
        <v>77</v>
      </c>
      <c r="B52" s="56"/>
      <c r="C52" s="2"/>
      <c r="D52" s="2"/>
      <c r="E52" s="2"/>
    </row>
  </sheetData>
  <mergeCells count="18">
    <mergeCell ref="A10:B10"/>
    <mergeCell ref="C10:E10"/>
    <mergeCell ref="A48:E51"/>
    <mergeCell ref="A52:B52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В.Кащеевой,13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2021-12-20T06:18:37Z</cp:lastPrinted>
  <dcterms:created xsi:type="dcterms:W3CDTF">2021-10-01T06:56:05Z</dcterms:created>
  <dcterms:modified xsi:type="dcterms:W3CDTF">2021-12-20T06:47:04Z</dcterms:modified>
</cp:coreProperties>
</file>